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045"/>
  </bookViews>
  <sheets>
    <sheet name="19.03.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1" i="2" l="1"/>
  <c r="AH11" i="2"/>
  <c r="AG11" i="2"/>
  <c r="AI11" i="2" s="1"/>
  <c r="AF11" i="2"/>
  <c r="AD11" i="2"/>
  <c r="AC11" i="2"/>
  <c r="AE11" i="2" s="1"/>
  <c r="AB11" i="2"/>
  <c r="Z11" i="2"/>
  <c r="Y11" i="2"/>
  <c r="AA11" i="2" s="1"/>
  <c r="X11" i="2"/>
  <c r="V11" i="2"/>
  <c r="U11" i="2"/>
  <c r="W11" i="2" s="1"/>
  <c r="T11" i="2"/>
  <c r="R11" i="2"/>
  <c r="Q11" i="2"/>
  <c r="S11" i="2" s="1"/>
  <c r="P11" i="2"/>
  <c r="N11" i="2"/>
  <c r="AL11" i="2" s="1"/>
  <c r="M11" i="2"/>
  <c r="O11" i="2" s="1"/>
  <c r="L11" i="2"/>
  <c r="AJ11" i="2" s="1"/>
  <c r="I11" i="2"/>
  <c r="F11" i="2"/>
  <c r="G11" i="2" s="1"/>
  <c r="E11" i="2"/>
  <c r="C11" i="2"/>
  <c r="D11" i="2" s="1"/>
  <c r="B11" i="2"/>
  <c r="H11" i="2" s="1"/>
  <c r="AL10" i="2"/>
  <c r="AK10" i="2"/>
  <c r="AM10" i="2" s="1"/>
  <c r="AJ10" i="2"/>
  <c r="AN10" i="2" s="1"/>
  <c r="AI10" i="2"/>
  <c r="AE10" i="2"/>
  <c r="AA10" i="2"/>
  <c r="W10" i="2"/>
  <c r="S10" i="2"/>
  <c r="O10" i="2"/>
  <c r="I10" i="2"/>
  <c r="J10" i="2" s="1"/>
  <c r="H10" i="2"/>
  <c r="G10" i="2"/>
  <c r="D10" i="2"/>
  <c r="AL9" i="2"/>
  <c r="AK9" i="2"/>
  <c r="AM9" i="2" s="1"/>
  <c r="AJ9" i="2"/>
  <c r="AN9" i="2" s="1"/>
  <c r="AI9" i="2"/>
  <c r="AE9" i="2"/>
  <c r="AA9" i="2"/>
  <c r="W9" i="2"/>
  <c r="S9" i="2"/>
  <c r="O9" i="2"/>
  <c r="K9" i="2"/>
  <c r="J9" i="2"/>
  <c r="I9" i="2"/>
  <c r="H9" i="2"/>
  <c r="G9" i="2"/>
  <c r="D9" i="2"/>
  <c r="AL8" i="2"/>
  <c r="AK8" i="2"/>
  <c r="AN8" i="2" s="1"/>
  <c r="AJ8" i="2"/>
  <c r="AI8" i="2"/>
  <c r="AE8" i="2"/>
  <c r="AA8" i="2"/>
  <c r="W8" i="2"/>
  <c r="S8" i="2"/>
  <c r="O8" i="2"/>
  <c r="K8" i="2"/>
  <c r="I8" i="2"/>
  <c r="J8" i="2" s="1"/>
  <c r="H8" i="2"/>
  <c r="G8" i="2"/>
  <c r="D8" i="2"/>
  <c r="AL7" i="2"/>
  <c r="AN7" i="2" s="1"/>
  <c r="AK7" i="2"/>
  <c r="AJ7" i="2"/>
  <c r="AI7" i="2"/>
  <c r="AE7" i="2"/>
  <c r="AA7" i="2"/>
  <c r="W7" i="2"/>
  <c r="S7" i="2"/>
  <c r="O7" i="2"/>
  <c r="I7" i="2"/>
  <c r="K7" i="2" s="1"/>
  <c r="H7" i="2"/>
  <c r="G7" i="2"/>
  <c r="D7" i="2"/>
  <c r="AN11" i="2" l="1"/>
  <c r="K11" i="2"/>
  <c r="AM7" i="2"/>
  <c r="J11" i="2"/>
  <c r="AM11" i="2"/>
  <c r="J7" i="2"/>
  <c r="AM8" i="2"/>
</calcChain>
</file>

<file path=xl/sharedStrings.xml><?xml version="1.0" encoding="utf-8"?>
<sst xmlns="http://schemas.openxmlformats.org/spreadsheetml/2006/main" count="60" uniqueCount="26">
  <si>
    <t>Предприятие</t>
  </si>
  <si>
    <t>Минеральные удобрения, тонн</t>
  </si>
  <si>
    <t>Семена, тонн</t>
  </si>
  <si>
    <t>Аммиачная селитра</t>
  </si>
  <si>
    <t>Азофоска</t>
  </si>
  <si>
    <t>Всего мин. удобрений</t>
  </si>
  <si>
    <t>Яровые зерновые культуры, тонн</t>
  </si>
  <si>
    <t>Кормовые культуры, тонн</t>
  </si>
  <si>
    <t>Всего семян</t>
  </si>
  <si>
    <t>Пшеница</t>
  </si>
  <si>
    <t>Ячмень</t>
  </si>
  <si>
    <t>Овес</t>
  </si>
  <si>
    <t>Кукуруза (на силос)</t>
  </si>
  <si>
    <t>Однолетние травы</t>
  </si>
  <si>
    <t>Бобовые и злаковые                  мн. травы</t>
  </si>
  <si>
    <t>Потребность</t>
  </si>
  <si>
    <t>Приобретено</t>
  </si>
  <si>
    <t>Недостает</t>
  </si>
  <si>
    <t>% обеспеч.</t>
  </si>
  <si>
    <t>Имеется</t>
  </si>
  <si>
    <t>ООО "РусМолоко"                                     отд.  "Вешние  воды"</t>
  </si>
  <si>
    <t>Итого по району</t>
  </si>
  <si>
    <t>ООО "Колхоз "Заветы Ильича"</t>
  </si>
  <si>
    <t>ОАО "Совхоз имени Кирова"</t>
  </si>
  <si>
    <t>ООО "РусМолоко"          отд. "Яровое"</t>
  </si>
  <si>
    <t>Обеспеченность минеральными удобрениями и семенами  на 19.03.2018 года по Лотошинскому муниципальному р-ну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</si>
</sst>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.5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3" fillId="0" borderId="0" xfId="0" applyFont="1"/>
    <xf numFmtId="0" fontId="4" fillId="0" borderId="25" xfId="1" applyFont="1" applyBorder="1" applyAlignment="1">
      <alignment horizontal="center" vertical="center" textRotation="90" wrapText="1"/>
    </xf>
    <xf numFmtId="0" fontId="4" fillId="0" borderId="26" xfId="1" applyFont="1" applyBorder="1" applyAlignment="1">
      <alignment horizontal="center" vertical="center" textRotation="90" wrapText="1"/>
    </xf>
    <xf numFmtId="0" fontId="4" fillId="0" borderId="27" xfId="1" applyFont="1" applyBorder="1" applyAlignment="1">
      <alignment horizontal="center" vertical="center" textRotation="90" wrapText="1"/>
    </xf>
    <xf numFmtId="0" fontId="4" fillId="0" borderId="28" xfId="1" applyFont="1" applyBorder="1" applyAlignment="1">
      <alignment horizontal="center" vertical="center" textRotation="90" wrapText="1"/>
    </xf>
    <xf numFmtId="0" fontId="4" fillId="0" borderId="29" xfId="1" applyFont="1" applyBorder="1" applyAlignment="1">
      <alignment horizontal="center" vertical="center" textRotation="90" wrapText="1"/>
    </xf>
    <xf numFmtId="0" fontId="4" fillId="0" borderId="30" xfId="1" applyFont="1" applyBorder="1" applyAlignment="1">
      <alignment horizontal="center" vertical="center" textRotation="90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3" xfId="1" applyNumberFormat="1" applyFont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164" fontId="5" fillId="0" borderId="33" xfId="0" applyNumberFormat="1" applyFont="1" applyFill="1" applyBorder="1" applyAlignment="1">
      <alignment horizontal="center" vertical="center" wrapText="1"/>
    </xf>
    <xf numFmtId="1" fontId="5" fillId="0" borderId="19" xfId="1" applyNumberFormat="1" applyFont="1" applyBorder="1" applyAlignment="1">
      <alignment horizontal="center" vertical="center" wrapText="1"/>
    </xf>
    <xf numFmtId="1" fontId="5" fillId="0" borderId="34" xfId="1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164" fontId="5" fillId="0" borderId="34" xfId="1" applyNumberFormat="1" applyFont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" fontId="5" fillId="0" borderId="37" xfId="1" applyNumberFormat="1" applyFont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64" fontId="5" fillId="0" borderId="38" xfId="0" applyNumberFormat="1" applyFont="1" applyFill="1" applyBorder="1" applyAlignment="1">
      <alignment horizontal="center" vertical="center" wrapText="1"/>
    </xf>
    <xf numFmtId="1" fontId="5" fillId="0" borderId="13" xfId="1" applyNumberFormat="1" applyFont="1" applyBorder="1" applyAlignment="1">
      <alignment horizontal="center" vertical="center" wrapText="1"/>
    </xf>
    <xf numFmtId="1" fontId="5" fillId="0" borderId="26" xfId="1" applyNumberFormat="1" applyFont="1" applyBorder="1" applyAlignment="1">
      <alignment horizontal="center" vertical="center" wrapText="1"/>
    </xf>
    <xf numFmtId="164" fontId="5" fillId="0" borderId="26" xfId="1" applyNumberFormat="1" applyFont="1" applyBorder="1" applyAlignment="1">
      <alignment horizontal="center" vertical="center" wrapText="1"/>
    </xf>
    <xf numFmtId="164" fontId="5" fillId="0" borderId="37" xfId="1" applyNumberFormat="1" applyFont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1" fontId="6" fillId="0" borderId="42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  <xf numFmtId="1" fontId="6" fillId="0" borderId="42" xfId="1" applyNumberFormat="1" applyFont="1" applyBorder="1" applyAlignment="1">
      <alignment horizontal="center" vertical="center" wrapText="1"/>
    </xf>
    <xf numFmtId="1" fontId="6" fillId="0" borderId="41" xfId="1" applyNumberFormat="1" applyFont="1" applyBorder="1" applyAlignment="1">
      <alignment horizontal="center" vertical="center" wrapText="1"/>
    </xf>
    <xf numFmtId="1" fontId="7" fillId="0" borderId="41" xfId="1" applyNumberFormat="1" applyFont="1" applyBorder="1" applyAlignment="1">
      <alignment horizontal="center" vertical="center" wrapText="1"/>
    </xf>
    <xf numFmtId="1" fontId="6" fillId="0" borderId="41" xfId="0" applyNumberFormat="1" applyFont="1" applyBorder="1" applyAlignment="1">
      <alignment horizontal="center" vertical="center" wrapText="1"/>
    </xf>
    <xf numFmtId="164" fontId="6" fillId="0" borderId="41" xfId="1" applyNumberFormat="1" applyFont="1" applyBorder="1" applyAlignment="1">
      <alignment horizontal="center" vertical="center" wrapText="1"/>
    </xf>
    <xf numFmtId="164" fontId="7" fillId="0" borderId="41" xfId="1" applyNumberFormat="1" applyFont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164" fontId="7" fillId="0" borderId="41" xfId="0" applyNumberFormat="1" applyFont="1" applyFill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0" xfId="0" applyFont="1"/>
    <xf numFmtId="0" fontId="3" fillId="0" borderId="44" xfId="0" applyFont="1" applyFill="1" applyBorder="1" applyAlignment="1">
      <alignment horizontal="left" vertical="center" wrapText="1"/>
    </xf>
    <xf numFmtId="1" fontId="5" fillId="0" borderId="45" xfId="0" applyNumberFormat="1" applyFont="1" applyFill="1" applyBorder="1" applyAlignment="1">
      <alignment horizontal="center" vertical="center" wrapText="1"/>
    </xf>
    <xf numFmtId="1" fontId="5" fillId="0" borderId="46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64" fontId="5" fillId="0" borderId="48" xfId="0" applyNumberFormat="1" applyFont="1" applyFill="1" applyBorder="1" applyAlignment="1">
      <alignment horizontal="center" vertical="center" wrapText="1"/>
    </xf>
    <xf numFmtId="1" fontId="5" fillId="0" borderId="49" xfId="1" applyNumberFormat="1" applyFont="1" applyBorder="1" applyAlignment="1">
      <alignment horizontal="center" vertical="center" wrapText="1"/>
    </xf>
    <xf numFmtId="1" fontId="5" fillId="0" borderId="50" xfId="0" applyNumberFormat="1" applyFont="1" applyBorder="1" applyAlignment="1">
      <alignment horizontal="center" vertical="center" wrapText="1"/>
    </xf>
    <xf numFmtId="1" fontId="5" fillId="0" borderId="51" xfId="1" applyNumberFormat="1" applyFont="1" applyBorder="1" applyAlignment="1">
      <alignment horizontal="center" vertical="center" wrapText="1"/>
    </xf>
    <xf numFmtId="1" fontId="5" fillId="0" borderId="50" xfId="1" applyNumberFormat="1" applyFont="1" applyBorder="1" applyAlignment="1">
      <alignment horizontal="center" vertical="center" wrapText="1"/>
    </xf>
    <xf numFmtId="164" fontId="5" fillId="0" borderId="51" xfId="1" applyNumberFormat="1" applyFont="1" applyBorder="1" applyAlignment="1">
      <alignment horizontal="center" vertical="center" wrapText="1"/>
    </xf>
    <xf numFmtId="164" fontId="5" fillId="0" borderId="50" xfId="1" applyNumberFormat="1" applyFont="1" applyBorder="1" applyAlignment="1">
      <alignment horizontal="center" vertical="center" wrapText="1"/>
    </xf>
    <xf numFmtId="164" fontId="5" fillId="0" borderId="52" xfId="0" applyNumberFormat="1" applyFont="1" applyFill="1" applyBorder="1" applyAlignment="1">
      <alignment horizontal="center" vertical="center" wrapText="1"/>
    </xf>
    <xf numFmtId="164" fontId="5" fillId="0" borderId="53" xfId="0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zoomScale="90" zoomScaleNormal="90" workbookViewId="0">
      <selection activeCell="F17" sqref="F17"/>
    </sheetView>
  </sheetViews>
  <sheetFormatPr defaultRowHeight="15" x14ac:dyDescent="0.25"/>
  <cols>
    <col min="1" max="1" width="28.28515625" customWidth="1"/>
    <col min="2" max="40" width="6.85546875" customWidth="1"/>
  </cols>
  <sheetData>
    <row r="1" spans="1:40" s="1" customFormat="1" ht="39.75" customHeight="1" thickBot="1" x14ac:dyDescent="0.35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3"/>
      <c r="AG1" s="63"/>
      <c r="AH1" s="63"/>
      <c r="AI1" s="63"/>
      <c r="AJ1" s="64"/>
      <c r="AK1" s="64"/>
      <c r="AL1" s="64"/>
      <c r="AM1" s="64"/>
      <c r="AN1" s="64"/>
    </row>
    <row r="2" spans="1:40" s="1" customFormat="1" ht="28.5" customHeight="1" x14ac:dyDescent="0.3">
      <c r="A2" s="65" t="s">
        <v>0</v>
      </c>
      <c r="B2" s="68" t="s">
        <v>1</v>
      </c>
      <c r="C2" s="69"/>
      <c r="D2" s="69"/>
      <c r="E2" s="69"/>
      <c r="F2" s="69"/>
      <c r="G2" s="69"/>
      <c r="H2" s="69"/>
      <c r="I2" s="69"/>
      <c r="J2" s="69"/>
      <c r="K2" s="70"/>
      <c r="L2" s="71" t="s">
        <v>2</v>
      </c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3"/>
      <c r="AK2" s="73"/>
      <c r="AL2" s="73"/>
      <c r="AM2" s="73"/>
      <c r="AN2" s="74"/>
    </row>
    <row r="3" spans="1:40" s="1" customFormat="1" ht="28.5" customHeight="1" x14ac:dyDescent="0.3">
      <c r="A3" s="66"/>
      <c r="B3" s="75" t="s">
        <v>3</v>
      </c>
      <c r="C3" s="76"/>
      <c r="D3" s="77"/>
      <c r="E3" s="81" t="s">
        <v>4</v>
      </c>
      <c r="F3" s="76"/>
      <c r="G3" s="77"/>
      <c r="H3" s="81" t="s">
        <v>5</v>
      </c>
      <c r="I3" s="76"/>
      <c r="J3" s="76"/>
      <c r="K3" s="83"/>
      <c r="L3" s="85" t="s">
        <v>6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7" t="s">
        <v>7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8"/>
      <c r="AJ3" s="89" t="s">
        <v>8</v>
      </c>
      <c r="AK3" s="90"/>
      <c r="AL3" s="90"/>
      <c r="AM3" s="90"/>
      <c r="AN3" s="91"/>
    </row>
    <row r="4" spans="1:40" s="1" customFormat="1" ht="36.75" customHeight="1" x14ac:dyDescent="0.3">
      <c r="A4" s="66"/>
      <c r="B4" s="78"/>
      <c r="C4" s="79"/>
      <c r="D4" s="80"/>
      <c r="E4" s="82"/>
      <c r="F4" s="79"/>
      <c r="G4" s="80"/>
      <c r="H4" s="82"/>
      <c r="I4" s="79"/>
      <c r="J4" s="79"/>
      <c r="K4" s="84"/>
      <c r="L4" s="90" t="s">
        <v>9</v>
      </c>
      <c r="M4" s="90"/>
      <c r="N4" s="90"/>
      <c r="O4" s="92"/>
      <c r="P4" s="89" t="s">
        <v>10</v>
      </c>
      <c r="Q4" s="90"/>
      <c r="R4" s="90"/>
      <c r="S4" s="92"/>
      <c r="T4" s="89" t="s">
        <v>11</v>
      </c>
      <c r="U4" s="90"/>
      <c r="V4" s="90"/>
      <c r="W4" s="92"/>
      <c r="X4" s="89" t="s">
        <v>12</v>
      </c>
      <c r="Y4" s="90"/>
      <c r="Z4" s="90"/>
      <c r="AA4" s="92"/>
      <c r="AB4" s="89" t="s">
        <v>13</v>
      </c>
      <c r="AC4" s="90"/>
      <c r="AD4" s="90"/>
      <c r="AE4" s="92"/>
      <c r="AF4" s="89" t="s">
        <v>14</v>
      </c>
      <c r="AG4" s="90"/>
      <c r="AH4" s="90"/>
      <c r="AI4" s="92"/>
      <c r="AJ4" s="82"/>
      <c r="AK4" s="79"/>
      <c r="AL4" s="79"/>
      <c r="AM4" s="79"/>
      <c r="AN4" s="84"/>
    </row>
    <row r="5" spans="1:40" s="1" customFormat="1" ht="36" hidden="1" customHeight="1" x14ac:dyDescent="0.3">
      <c r="A5" s="66"/>
      <c r="B5" s="41"/>
      <c r="C5" s="42"/>
      <c r="D5" s="42"/>
      <c r="E5" s="42"/>
      <c r="F5" s="42"/>
      <c r="G5" s="42"/>
      <c r="H5" s="42"/>
      <c r="I5" s="42"/>
      <c r="J5" s="42"/>
      <c r="K5" s="43"/>
      <c r="L5" s="79"/>
      <c r="M5" s="79"/>
      <c r="N5" s="79"/>
      <c r="O5" s="80"/>
      <c r="P5" s="82"/>
      <c r="Q5" s="79"/>
      <c r="R5" s="79"/>
      <c r="S5" s="80"/>
      <c r="T5" s="82"/>
      <c r="U5" s="79"/>
      <c r="V5" s="79"/>
      <c r="W5" s="80"/>
      <c r="X5" s="82"/>
      <c r="Y5" s="79"/>
      <c r="Z5" s="79"/>
      <c r="AA5" s="80"/>
      <c r="AB5" s="82"/>
      <c r="AC5" s="79"/>
      <c r="AD5" s="79"/>
      <c r="AE5" s="80"/>
      <c r="AF5" s="82"/>
      <c r="AG5" s="79"/>
      <c r="AH5" s="79"/>
      <c r="AI5" s="80"/>
      <c r="AJ5" s="42"/>
      <c r="AK5" s="42"/>
      <c r="AL5" s="42"/>
      <c r="AM5" s="42"/>
      <c r="AN5" s="43"/>
    </row>
    <row r="6" spans="1:40" s="1" customFormat="1" ht="98.25" customHeight="1" thickBot="1" x14ac:dyDescent="0.35">
      <c r="A6" s="67"/>
      <c r="B6" s="2" t="s">
        <v>15</v>
      </c>
      <c r="C6" s="3" t="s">
        <v>16</v>
      </c>
      <c r="D6" s="3" t="s">
        <v>17</v>
      </c>
      <c r="E6" s="3" t="s">
        <v>15</v>
      </c>
      <c r="F6" s="3" t="s">
        <v>16</v>
      </c>
      <c r="G6" s="3" t="s">
        <v>17</v>
      </c>
      <c r="H6" s="3" t="s">
        <v>15</v>
      </c>
      <c r="I6" s="3" t="s">
        <v>16</v>
      </c>
      <c r="J6" s="3" t="s">
        <v>17</v>
      </c>
      <c r="K6" s="4" t="s">
        <v>18</v>
      </c>
      <c r="L6" s="5" t="s">
        <v>15</v>
      </c>
      <c r="M6" s="6" t="s">
        <v>19</v>
      </c>
      <c r="N6" s="6" t="s">
        <v>16</v>
      </c>
      <c r="O6" s="6" t="s">
        <v>17</v>
      </c>
      <c r="P6" s="6" t="s">
        <v>15</v>
      </c>
      <c r="Q6" s="6" t="s">
        <v>19</v>
      </c>
      <c r="R6" s="6" t="s">
        <v>16</v>
      </c>
      <c r="S6" s="6" t="s">
        <v>17</v>
      </c>
      <c r="T6" s="6" t="s">
        <v>15</v>
      </c>
      <c r="U6" s="6" t="s">
        <v>19</v>
      </c>
      <c r="V6" s="6" t="s">
        <v>16</v>
      </c>
      <c r="W6" s="6" t="s">
        <v>17</v>
      </c>
      <c r="X6" s="6" t="s">
        <v>15</v>
      </c>
      <c r="Y6" s="6" t="s">
        <v>19</v>
      </c>
      <c r="Z6" s="6" t="s">
        <v>16</v>
      </c>
      <c r="AA6" s="6" t="s">
        <v>17</v>
      </c>
      <c r="AB6" s="6" t="s">
        <v>15</v>
      </c>
      <c r="AC6" s="6" t="s">
        <v>19</v>
      </c>
      <c r="AD6" s="6" t="s">
        <v>16</v>
      </c>
      <c r="AE6" s="6" t="s">
        <v>17</v>
      </c>
      <c r="AF6" s="6" t="s">
        <v>15</v>
      </c>
      <c r="AG6" s="6" t="s">
        <v>19</v>
      </c>
      <c r="AH6" s="6" t="s">
        <v>16</v>
      </c>
      <c r="AI6" s="6" t="s">
        <v>17</v>
      </c>
      <c r="AJ6" s="6" t="s">
        <v>15</v>
      </c>
      <c r="AK6" s="6" t="s">
        <v>19</v>
      </c>
      <c r="AL6" s="6" t="s">
        <v>16</v>
      </c>
      <c r="AM6" s="6" t="s">
        <v>17</v>
      </c>
      <c r="AN6" s="7" t="s">
        <v>18</v>
      </c>
    </row>
    <row r="7" spans="1:40" s="1" customFormat="1" ht="46.5" customHeight="1" x14ac:dyDescent="0.3">
      <c r="A7" s="44" t="s">
        <v>24</v>
      </c>
      <c r="B7" s="8">
        <v>382</v>
      </c>
      <c r="C7" s="9"/>
      <c r="D7" s="10">
        <f t="shared" ref="D7:D11" si="0">C7-B7</f>
        <v>-382</v>
      </c>
      <c r="E7" s="10"/>
      <c r="F7" s="9"/>
      <c r="G7" s="11">
        <f t="shared" ref="G7:G11" si="1">F7-E7</f>
        <v>0</v>
      </c>
      <c r="H7" s="11">
        <f>B7+E7</f>
        <v>382</v>
      </c>
      <c r="I7" s="11">
        <f>C7+F7</f>
        <v>0</v>
      </c>
      <c r="J7" s="11">
        <f t="shared" ref="J7:J11" si="2">I7-H7</f>
        <v>-382</v>
      </c>
      <c r="K7" s="12">
        <f t="shared" ref="K7:K11" si="3">I7/H7*100</f>
        <v>0</v>
      </c>
      <c r="L7" s="13"/>
      <c r="M7" s="14"/>
      <c r="N7" s="15"/>
      <c r="O7" s="15">
        <f t="shared" ref="O7:O11" si="4">(M7+N7)-L7</f>
        <v>0</v>
      </c>
      <c r="P7" s="14"/>
      <c r="Q7" s="14"/>
      <c r="R7" s="14"/>
      <c r="S7" s="14">
        <f t="shared" ref="S7:S11" si="5">(Q7+R7)-P7</f>
        <v>0</v>
      </c>
      <c r="T7" s="14">
        <v>70</v>
      </c>
      <c r="U7" s="14">
        <v>70</v>
      </c>
      <c r="V7" s="14"/>
      <c r="W7" s="14">
        <f t="shared" ref="W7:W11" si="6">(U7+V7)-T7</f>
        <v>0</v>
      </c>
      <c r="X7" s="16">
        <v>10.8</v>
      </c>
      <c r="Y7" s="16"/>
      <c r="Z7" s="16"/>
      <c r="AA7" s="16">
        <f t="shared" ref="AA7:AA11" si="7">Y7+Z7-X7</f>
        <v>-10.8</v>
      </c>
      <c r="AB7" s="14">
        <v>44</v>
      </c>
      <c r="AC7" s="14">
        <v>44</v>
      </c>
      <c r="AD7" s="14"/>
      <c r="AE7" s="14">
        <f t="shared" ref="AE7:AE11" si="8">AC7+AD7-AB7</f>
        <v>0</v>
      </c>
      <c r="AF7" s="16">
        <v>11.1</v>
      </c>
      <c r="AG7" s="16">
        <v>0.5</v>
      </c>
      <c r="AH7" s="16"/>
      <c r="AI7" s="16">
        <f t="shared" ref="AI7:AI11" si="9">AG7+AH7-AF7</f>
        <v>-10.6</v>
      </c>
      <c r="AJ7" s="17">
        <f t="shared" ref="AJ7:AJ11" si="10">L7+P7+T7++X7+AB7+AF7</f>
        <v>135.9</v>
      </c>
      <c r="AK7" s="17">
        <f t="shared" ref="AK7:AL11" si="11">M7+Q7+U7+Y7+AC7+AG7</f>
        <v>114.5</v>
      </c>
      <c r="AL7" s="17">
        <f t="shared" si="11"/>
        <v>0</v>
      </c>
      <c r="AM7" s="17">
        <f t="shared" ref="AM7:AM11" si="12">AK7+AL7-AJ7</f>
        <v>-21.400000000000006</v>
      </c>
      <c r="AN7" s="18">
        <f t="shared" ref="AN7:AN11" si="13">(AK7+AL7)/AJ7*100</f>
        <v>84.253127299484902</v>
      </c>
    </row>
    <row r="8" spans="1:40" s="1" customFormat="1" ht="46.5" customHeight="1" x14ac:dyDescent="0.3">
      <c r="A8" s="45" t="s">
        <v>20</v>
      </c>
      <c r="B8" s="19">
        <v>295</v>
      </c>
      <c r="C8" s="20"/>
      <c r="D8" s="21">
        <f t="shared" si="0"/>
        <v>-295</v>
      </c>
      <c r="E8" s="21">
        <v>82</v>
      </c>
      <c r="F8" s="20">
        <v>22.5</v>
      </c>
      <c r="G8" s="22">
        <f t="shared" si="1"/>
        <v>-59.5</v>
      </c>
      <c r="H8" s="21">
        <f t="shared" ref="H8:I11" si="14">B8+E8</f>
        <v>377</v>
      </c>
      <c r="I8" s="21">
        <f t="shared" si="14"/>
        <v>22.5</v>
      </c>
      <c r="J8" s="21">
        <f t="shared" si="2"/>
        <v>-354.5</v>
      </c>
      <c r="K8" s="23">
        <f t="shared" si="3"/>
        <v>5.9681697612732094</v>
      </c>
      <c r="L8" s="24"/>
      <c r="M8" s="25"/>
      <c r="N8" s="24"/>
      <c r="O8" s="15">
        <f t="shared" si="4"/>
        <v>0</v>
      </c>
      <c r="P8" s="25"/>
      <c r="Q8" s="25"/>
      <c r="R8" s="20"/>
      <c r="S8" s="14">
        <f t="shared" si="5"/>
        <v>0</v>
      </c>
      <c r="T8" s="25"/>
      <c r="U8" s="25"/>
      <c r="V8" s="20"/>
      <c r="W8" s="14">
        <f t="shared" si="6"/>
        <v>0</v>
      </c>
      <c r="X8" s="26">
        <v>9</v>
      </c>
      <c r="Y8" s="26"/>
      <c r="Z8" s="27"/>
      <c r="AA8" s="16">
        <f t="shared" si="7"/>
        <v>-9</v>
      </c>
      <c r="AB8" s="25">
        <v>105</v>
      </c>
      <c r="AC8" s="25">
        <v>96</v>
      </c>
      <c r="AD8" s="20"/>
      <c r="AE8" s="14">
        <f t="shared" si="8"/>
        <v>-9</v>
      </c>
      <c r="AF8" s="26">
        <v>8.6999999999999993</v>
      </c>
      <c r="AG8" s="26">
        <v>5.9</v>
      </c>
      <c r="AH8" s="27"/>
      <c r="AI8" s="16">
        <f t="shared" si="9"/>
        <v>-2.7999999999999989</v>
      </c>
      <c r="AJ8" s="17">
        <f t="shared" si="10"/>
        <v>122.7</v>
      </c>
      <c r="AK8" s="17">
        <f t="shared" si="11"/>
        <v>101.9</v>
      </c>
      <c r="AL8" s="17">
        <f t="shared" si="11"/>
        <v>0</v>
      </c>
      <c r="AM8" s="17">
        <f t="shared" si="12"/>
        <v>-20.799999999999997</v>
      </c>
      <c r="AN8" s="18">
        <f t="shared" si="13"/>
        <v>83.048084759576199</v>
      </c>
    </row>
    <row r="9" spans="1:40" s="1" customFormat="1" ht="46.5" customHeight="1" x14ac:dyDescent="0.3">
      <c r="A9" s="45" t="s">
        <v>23</v>
      </c>
      <c r="B9" s="19">
        <v>258</v>
      </c>
      <c r="C9" s="21"/>
      <c r="D9" s="21">
        <f t="shared" si="0"/>
        <v>-258</v>
      </c>
      <c r="E9" s="21"/>
      <c r="F9" s="21"/>
      <c r="G9" s="22">
        <f t="shared" si="1"/>
        <v>0</v>
      </c>
      <c r="H9" s="21">
        <f t="shared" si="14"/>
        <v>258</v>
      </c>
      <c r="I9" s="21">
        <f t="shared" si="14"/>
        <v>0</v>
      </c>
      <c r="J9" s="21">
        <f t="shared" si="2"/>
        <v>-258</v>
      </c>
      <c r="K9" s="23">
        <f t="shared" si="3"/>
        <v>0</v>
      </c>
      <c r="L9" s="24"/>
      <c r="M9" s="24"/>
      <c r="N9" s="24"/>
      <c r="O9" s="15">
        <f t="shared" si="4"/>
        <v>0</v>
      </c>
      <c r="P9" s="20">
        <v>132</v>
      </c>
      <c r="Q9" s="20">
        <v>132</v>
      </c>
      <c r="R9" s="20"/>
      <c r="S9" s="14">
        <f t="shared" si="5"/>
        <v>0</v>
      </c>
      <c r="T9" s="20">
        <v>30</v>
      </c>
      <c r="U9" s="20"/>
      <c r="V9" s="20"/>
      <c r="W9" s="14">
        <f t="shared" si="6"/>
        <v>-30</v>
      </c>
      <c r="X9" s="27">
        <v>15</v>
      </c>
      <c r="Y9" s="27"/>
      <c r="Z9" s="27"/>
      <c r="AA9" s="16">
        <f t="shared" si="7"/>
        <v>-15</v>
      </c>
      <c r="AB9" s="20">
        <v>60</v>
      </c>
      <c r="AC9" s="20"/>
      <c r="AD9" s="20"/>
      <c r="AE9" s="14">
        <f t="shared" si="8"/>
        <v>-60</v>
      </c>
      <c r="AF9" s="27">
        <v>9</v>
      </c>
      <c r="AG9" s="27"/>
      <c r="AH9" s="27"/>
      <c r="AI9" s="16">
        <f t="shared" si="9"/>
        <v>-9</v>
      </c>
      <c r="AJ9" s="17">
        <f t="shared" si="10"/>
        <v>246</v>
      </c>
      <c r="AK9" s="17">
        <f t="shared" si="11"/>
        <v>132</v>
      </c>
      <c r="AL9" s="17">
        <f t="shared" si="11"/>
        <v>0</v>
      </c>
      <c r="AM9" s="17">
        <f t="shared" si="12"/>
        <v>-114</v>
      </c>
      <c r="AN9" s="18">
        <f t="shared" si="13"/>
        <v>53.658536585365859</v>
      </c>
    </row>
    <row r="10" spans="1:40" ht="46.5" customHeight="1" thickBot="1" x14ac:dyDescent="0.3">
      <c r="A10" s="48" t="s">
        <v>22</v>
      </c>
      <c r="B10" s="49">
        <v>0</v>
      </c>
      <c r="C10" s="50">
        <v>0</v>
      </c>
      <c r="D10" s="50">
        <f t="shared" si="0"/>
        <v>0</v>
      </c>
      <c r="E10" s="50">
        <v>0</v>
      </c>
      <c r="F10" s="50">
        <v>0</v>
      </c>
      <c r="G10" s="51">
        <f t="shared" si="1"/>
        <v>0</v>
      </c>
      <c r="H10" s="50">
        <f t="shared" si="14"/>
        <v>0</v>
      </c>
      <c r="I10" s="50">
        <f t="shared" si="14"/>
        <v>0</v>
      </c>
      <c r="J10" s="50">
        <f t="shared" si="2"/>
        <v>0</v>
      </c>
      <c r="K10" s="52">
        <v>0</v>
      </c>
      <c r="L10" s="53">
        <v>60</v>
      </c>
      <c r="M10" s="53">
        <v>60</v>
      </c>
      <c r="N10" s="53">
        <v>0</v>
      </c>
      <c r="O10" s="54">
        <f t="shared" si="4"/>
        <v>0</v>
      </c>
      <c r="P10" s="55">
        <v>100</v>
      </c>
      <c r="Q10" s="55">
        <v>100</v>
      </c>
      <c r="R10" s="55">
        <v>0</v>
      </c>
      <c r="S10" s="56">
        <f t="shared" si="5"/>
        <v>0</v>
      </c>
      <c r="T10" s="55">
        <v>60</v>
      </c>
      <c r="U10" s="55">
        <v>60</v>
      </c>
      <c r="V10" s="55">
        <v>0</v>
      </c>
      <c r="W10" s="56">
        <f>(U10+V10)-T10</f>
        <v>0</v>
      </c>
      <c r="X10" s="57"/>
      <c r="Y10" s="57"/>
      <c r="Z10" s="57"/>
      <c r="AA10" s="58">
        <f t="shared" si="7"/>
        <v>0</v>
      </c>
      <c r="AB10" s="55">
        <v>150</v>
      </c>
      <c r="AC10" s="55">
        <v>150</v>
      </c>
      <c r="AD10" s="55">
        <v>0</v>
      </c>
      <c r="AE10" s="56">
        <f t="shared" si="8"/>
        <v>0</v>
      </c>
      <c r="AF10" s="57">
        <v>9</v>
      </c>
      <c r="AG10" s="57">
        <v>9</v>
      </c>
      <c r="AH10" s="57"/>
      <c r="AI10" s="58">
        <f t="shared" si="9"/>
        <v>0</v>
      </c>
      <c r="AJ10" s="59">
        <f t="shared" si="10"/>
        <v>379</v>
      </c>
      <c r="AK10" s="59">
        <f t="shared" si="11"/>
        <v>379</v>
      </c>
      <c r="AL10" s="59">
        <f t="shared" si="11"/>
        <v>0</v>
      </c>
      <c r="AM10" s="59">
        <f t="shared" si="12"/>
        <v>0</v>
      </c>
      <c r="AN10" s="60">
        <f t="shared" si="13"/>
        <v>100</v>
      </c>
    </row>
    <row r="11" spans="1:40" s="47" customFormat="1" ht="46.5" customHeight="1" thickBot="1" x14ac:dyDescent="0.35">
      <c r="A11" s="46" t="s">
        <v>21</v>
      </c>
      <c r="B11" s="28">
        <f>SUM(B7:B10)</f>
        <v>935</v>
      </c>
      <c r="C11" s="29">
        <f>SUM(C7:C10)</f>
        <v>0</v>
      </c>
      <c r="D11" s="30">
        <f t="shared" si="0"/>
        <v>-935</v>
      </c>
      <c r="E11" s="31">
        <f>SUM(E7:E10)</f>
        <v>82</v>
      </c>
      <c r="F11" s="29">
        <f>SUM(F7:F10)</f>
        <v>22.5</v>
      </c>
      <c r="G11" s="30">
        <f t="shared" si="1"/>
        <v>-59.5</v>
      </c>
      <c r="H11" s="31">
        <f t="shared" si="14"/>
        <v>1017</v>
      </c>
      <c r="I11" s="31">
        <f t="shared" si="14"/>
        <v>22.5</v>
      </c>
      <c r="J11" s="30">
        <f t="shared" si="2"/>
        <v>-994.5</v>
      </c>
      <c r="K11" s="32">
        <f t="shared" si="3"/>
        <v>2.2123893805309733</v>
      </c>
      <c r="L11" s="33">
        <f>SUM(L7:L10)</f>
        <v>60</v>
      </c>
      <c r="M11" s="34">
        <f>SUM(M7:M10)</f>
        <v>60</v>
      </c>
      <c r="N11" s="35">
        <f>SUM(N7:N10)</f>
        <v>0</v>
      </c>
      <c r="O11" s="36">
        <f t="shared" si="4"/>
        <v>0</v>
      </c>
      <c r="P11" s="34">
        <f>SUM(P7:P10)</f>
        <v>232</v>
      </c>
      <c r="Q11" s="34">
        <f>SUM(Q7:Q10)</f>
        <v>232</v>
      </c>
      <c r="R11" s="35">
        <f>SUM(R7:R10)</f>
        <v>0</v>
      </c>
      <c r="S11" s="34">
        <f t="shared" si="5"/>
        <v>0</v>
      </c>
      <c r="T11" s="34">
        <f>SUM(T7:T10)</f>
        <v>160</v>
      </c>
      <c r="U11" s="34">
        <f>SUM(U7:U10)</f>
        <v>130</v>
      </c>
      <c r="V11" s="35">
        <f>SUM(V7:V10)</f>
        <v>0</v>
      </c>
      <c r="W11" s="34">
        <f t="shared" si="6"/>
        <v>-30</v>
      </c>
      <c r="X11" s="37">
        <f>SUM(X7:X10)</f>
        <v>34.799999999999997</v>
      </c>
      <c r="Y11" s="37">
        <f>SUM(Y7:Y10)</f>
        <v>0</v>
      </c>
      <c r="Z11" s="37">
        <f>SUM(Z7:Z10)</f>
        <v>0</v>
      </c>
      <c r="AA11" s="37">
        <f t="shared" si="7"/>
        <v>-34.799999999999997</v>
      </c>
      <c r="AB11" s="34">
        <f>SUM(AB7:AB10)</f>
        <v>359</v>
      </c>
      <c r="AC11" s="34">
        <f>SUM(AC7:AC10)</f>
        <v>290</v>
      </c>
      <c r="AD11" s="35">
        <f>SUM(AD7:AD10)</f>
        <v>0</v>
      </c>
      <c r="AE11" s="34">
        <f t="shared" si="8"/>
        <v>-69</v>
      </c>
      <c r="AF11" s="37">
        <f>SUM(AF7:AF10)</f>
        <v>37.799999999999997</v>
      </c>
      <c r="AG11" s="37">
        <f>SUM(AG7:AG10)</f>
        <v>15.4</v>
      </c>
      <c r="AH11" s="38">
        <f>SUM(AH7:AH10)</f>
        <v>0</v>
      </c>
      <c r="AI11" s="37">
        <f t="shared" si="9"/>
        <v>-22.4</v>
      </c>
      <c r="AJ11" s="39">
        <f t="shared" si="10"/>
        <v>883.59999999999991</v>
      </c>
      <c r="AK11" s="39">
        <f t="shared" si="11"/>
        <v>727.4</v>
      </c>
      <c r="AL11" s="40">
        <f t="shared" si="11"/>
        <v>0</v>
      </c>
      <c r="AM11" s="39">
        <f t="shared" si="12"/>
        <v>-156.19999999999993</v>
      </c>
      <c r="AN11" s="32">
        <f t="shared" si="13"/>
        <v>82.322317790855593</v>
      </c>
    </row>
  </sheetData>
  <mergeCells count="16">
    <mergeCell ref="AF4:AI5"/>
    <mergeCell ref="A1:AN1"/>
    <mergeCell ref="A2:A6"/>
    <mergeCell ref="B2:K2"/>
    <mergeCell ref="L2:AN2"/>
    <mergeCell ref="B3:D4"/>
    <mergeCell ref="E3:G4"/>
    <mergeCell ref="H3:K4"/>
    <mergeCell ref="L3:W3"/>
    <mergeCell ref="X3:AI3"/>
    <mergeCell ref="AJ3:AN4"/>
    <mergeCell ref="L4:O5"/>
    <mergeCell ref="P4:S5"/>
    <mergeCell ref="T4:W5"/>
    <mergeCell ref="X4:AA5"/>
    <mergeCell ref="AB4:AE5"/>
  </mergeCells>
  <pageMargins left="0.19685039370078741" right="0.19685039370078741" top="0.74803149606299213" bottom="0.74803149606299213" header="0.31496062992125984" footer="0.31496062992125984"/>
  <pageSetup paperSize="9" scale="4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19.03.18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2018-03-13T08:48:27Z</dcterms:created>
  <dcterms:modified xsi:type="dcterms:W3CDTF">2018-03-19T07:51:51Z</dcterms:modified>
</cp:coreProperties>
</file>